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업무2023\3_감리제도개선\"/>
    </mc:Choice>
  </mc:AlternateContent>
  <xr:revisionPtr revIDLastSave="0" documentId="8_{0A16907A-41B7-4E7A-8571-73B0581A42AD}" xr6:coauthVersionLast="36" xr6:coauthVersionMax="36" xr10:uidLastSave="{00000000-0000-0000-0000-000000000000}"/>
  <bookViews>
    <workbookView xWindow="0" yWindow="0" windowWidth="21570" windowHeight="7395" xr2:uid="{61067DB1-33B5-43A0-A2FA-84629242406F}"/>
  </bookViews>
  <sheets>
    <sheet name="계산 프로그램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3" l="1"/>
  <c r="H49" i="3"/>
  <c r="AG20" i="3" l="1"/>
  <c r="AG19" i="3"/>
  <c r="AG18" i="3"/>
  <c r="AG17" i="3"/>
  <c r="AH20" i="3"/>
  <c r="H35" i="3" l="1"/>
  <c r="H34" i="3"/>
  <c r="H33" i="3"/>
  <c r="H32" i="3"/>
  <c r="H31" i="3"/>
  <c r="H30" i="3"/>
  <c r="AH19" i="3" l="1"/>
  <c r="AH18" i="3"/>
  <c r="AH17" i="3"/>
  <c r="G21" i="3" l="1"/>
  <c r="F44" i="3" s="1"/>
  <c r="C44" i="3" l="1"/>
  <c r="C53" i="3" s="1"/>
  <c r="F53" i="3" s="1"/>
</calcChain>
</file>

<file path=xl/sharedStrings.xml><?xml version="1.0" encoding="utf-8"?>
<sst xmlns="http://schemas.openxmlformats.org/spreadsheetml/2006/main" count="64" uniqueCount="60">
  <si>
    <t>정보시스템 감리대가 산정 계산기</t>
    <phoneticPr fontId="2" type="noConversion"/>
  </si>
  <si>
    <t>사업비 구분</t>
    <phoneticPr fontId="2" type="noConversion"/>
  </si>
  <si>
    <t>보정비율</t>
    <phoneticPr fontId="2" type="noConversion"/>
  </si>
  <si>
    <t>① SW개발비 및 유지보수비, 정보시스템 운영 용역비</t>
    <phoneticPr fontId="2" type="noConversion"/>
  </si>
  <si>
    <t>② HW, SW 구입비 및 유지보수비</t>
    <phoneticPr fontId="2" type="noConversion"/>
  </si>
  <si>
    <t>③ 지식정보자원·행정정보 등 데이터베이스 구축비</t>
    <phoneticPr fontId="2" type="noConversion"/>
  </si>
  <si>
    <t>* 2단계 감리 : 감리기준 제3조 제2항에 해당하는 경우를 의미함</t>
    <phoneticPr fontId="2" type="noConversion"/>
  </si>
  <si>
    <t>기능점수(FP) 단가</t>
    <phoneticPr fontId="2" type="noConversion"/>
  </si>
  <si>
    <t>구     분</t>
    <phoneticPr fontId="2" type="noConversion"/>
  </si>
  <si>
    <t>난이도 요인</t>
    <phoneticPr fontId="2" type="noConversion"/>
  </si>
  <si>
    <t>신기술 적용 수준</t>
    <phoneticPr fontId="2" type="noConversion"/>
  </si>
  <si>
    <t>난이도 수준</t>
    <phoneticPr fontId="2" type="noConversion"/>
  </si>
  <si>
    <t>투입공수 (단위: MD)</t>
    <phoneticPr fontId="2" type="noConversion"/>
  </si>
  <si>
    <t>기술료율 (20% ~ 40% 범위 내 입력)</t>
    <phoneticPr fontId="2" type="noConversion"/>
  </si>
  <si>
    <t>* 직접경비 : 여비, 시험ㆍ진단 도구사용료, 특수분야 전문가 자문비 중에서 감리발주자가 인정한 항목</t>
    <phoneticPr fontId="2" type="noConversion"/>
  </si>
  <si>
    <t>난이도 계수</t>
    <phoneticPr fontId="2" type="noConversion"/>
  </si>
  <si>
    <t>적용 보정비율</t>
    <phoneticPr fontId="2" type="noConversion"/>
  </si>
  <si>
    <t>추가 감리</t>
    <phoneticPr fontId="2" type="noConversion"/>
  </si>
  <si>
    <t>상주 감리</t>
    <phoneticPr fontId="2" type="noConversion"/>
  </si>
  <si>
    <t>구   분</t>
    <phoneticPr fontId="2" type="noConversion"/>
  </si>
  <si>
    <t>4. 제경비율, 기술료율, 직접경비 입력</t>
    <phoneticPr fontId="2" type="noConversion"/>
  </si>
  <si>
    <t>7. 최종 감리비 산정</t>
    <phoneticPr fontId="2" type="noConversion"/>
  </si>
  <si>
    <t>금액 (단위: 원)</t>
    <phoneticPr fontId="2" type="noConversion"/>
  </si>
  <si>
    <t>④ 기타 전산 설비ㆍ시설물 등의 공사ㆍ이전ㆍ임차 관련 비용,
    센서ㆍ단말장치 설치비, 통신회선ㆍ전기 사용료, 재료비 등</t>
    <phoneticPr fontId="2" type="noConversion"/>
  </si>
  <si>
    <t>2단계 감리 (설계단계 + 종료단계)</t>
    <phoneticPr fontId="2" type="noConversion"/>
  </si>
  <si>
    <t>3단계 감리 (요구정의단계 + 설계단계 + 종료단계)</t>
    <phoneticPr fontId="2" type="noConversion"/>
  </si>
  <si>
    <t>직접경비 (단위: 원)</t>
    <phoneticPr fontId="2" type="noConversion"/>
  </si>
  <si>
    <t>단계 구분</t>
    <phoneticPr fontId="2" type="noConversion"/>
  </si>
  <si>
    <t>2. 감리 적용단계 선택 (아래 노란색 칸에서 해당 적용단계를 선택)</t>
    <phoneticPr fontId="2" type="noConversion"/>
  </si>
  <si>
    <t>3. 감리대상사업 난이도 수준 선택 (아래 노란색 칸에서 해당 난이도 수준을 선택)</t>
    <phoneticPr fontId="2" type="noConversion"/>
  </si>
  <si>
    <t>감리대상사업 및 감리 점검의 복잡성을
증가시키는 주요 신기술이 적용되지 않은 경우</t>
    <phoneticPr fontId="2" type="noConversion"/>
  </si>
  <si>
    <t>감리대상사업 및 감리 점검의 복잡성을
증가시키는 주요 신기술이 1가지 이상 적용된 경우</t>
    <phoneticPr fontId="2" type="noConversion"/>
  </si>
  <si>
    <t>감리대상사업 및 감리 점검의 복잡성을 증가시키는
2가지 이상 서로 다른 분야의 주요 신기술이 적용된 경우</t>
    <phoneticPr fontId="2" type="noConversion"/>
  </si>
  <si>
    <t>표준공수(MD)</t>
    <phoneticPr fontId="2" type="noConversion"/>
  </si>
  <si>
    <t xml:space="preserve">     3단계 감리 (요구정의단계 + 설계단계 + 종료단계)</t>
    <phoneticPr fontId="2" type="noConversion"/>
  </si>
  <si>
    <t xml:space="preserve">     2단계 감리 (설계단계 + 종료단계)</t>
    <phoneticPr fontId="2" type="noConversion"/>
  </si>
  <si>
    <t>점검활동이 수행되는 감리현장이 단일 지역인 경우</t>
    <phoneticPr fontId="2" type="noConversion"/>
  </si>
  <si>
    <t>점검활동이 수행되는 감리현장이 2개 지역 이상인 경우</t>
    <phoneticPr fontId="2" type="noConversion"/>
  </si>
  <si>
    <t>점검활동이 수행되는 감리현장이 4개 지역 이상인 경우</t>
    <phoneticPr fontId="2" type="noConversion"/>
  </si>
  <si>
    <t xml:space="preserve">     보통</t>
    <phoneticPr fontId="2" type="noConversion"/>
  </si>
  <si>
    <t xml:space="preserve">     복잡</t>
    <phoneticPr fontId="2" type="noConversion"/>
  </si>
  <si>
    <t xml:space="preserve">     매우 복잡</t>
    <phoneticPr fontId="2" type="noConversion"/>
  </si>
  <si>
    <t>1. 감리대상사업비 보정금액 산정 (감리대상사업비의 부가가치세 포함 여부를 아래에서 선택해 주세요)</t>
    <phoneticPr fontId="2" type="noConversion"/>
  </si>
  <si>
    <t>5. 보정후 기본감리비 산정</t>
    <phoneticPr fontId="2" type="noConversion"/>
  </si>
  <si>
    <t>현장감리 지역
다중성</t>
    <phoneticPr fontId="2" type="noConversion"/>
  </si>
  <si>
    <t>해당 IT직무 평균임금 (단위: 원)</t>
    <phoneticPr fontId="2" type="noConversion"/>
  </si>
  <si>
    <t>금액 (단위: 원, VAT 제외)</t>
    <phoneticPr fontId="2" type="noConversion"/>
  </si>
  <si>
    <r>
      <rPr>
        <b/>
        <sz val="12"/>
        <color theme="1"/>
        <rFont val="맑은 고딕"/>
        <family val="3"/>
        <charset val="129"/>
        <scheme val="minor"/>
      </rPr>
      <t xml:space="preserve">[사용방법]
</t>
    </r>
    <r>
      <rPr>
        <b/>
        <sz val="6"/>
        <color theme="1"/>
        <rFont val="맑은 고딕"/>
        <family val="3"/>
        <charset val="129"/>
        <scheme val="minor"/>
      </rPr>
      <t xml:space="preserve">
</t>
    </r>
    <r>
      <rPr>
        <b/>
        <sz val="11"/>
        <color theme="1"/>
        <rFont val="맑은 고딕"/>
        <family val="3"/>
        <charset val="129"/>
        <scheme val="minor"/>
      </rPr>
      <t xml:space="preserve">1) </t>
    </r>
    <r>
      <rPr>
        <b/>
        <sz val="11"/>
        <color rgb="FFFF0000"/>
        <rFont val="맑은 고딕"/>
        <family val="3"/>
        <charset val="129"/>
        <scheme val="minor"/>
      </rPr>
      <t>노란색 셀에 해당 정보를 입력</t>
    </r>
    <r>
      <rPr>
        <b/>
        <sz val="11"/>
        <color theme="1"/>
        <rFont val="맑은 고딕"/>
        <family val="3"/>
        <charset val="129"/>
        <scheme val="minor"/>
      </rPr>
      <t xml:space="preserve"> 또는 </t>
    </r>
    <r>
      <rPr>
        <b/>
        <sz val="11"/>
        <color rgb="FFFF0000"/>
        <rFont val="맑은 고딕"/>
        <family val="3"/>
        <charset val="129"/>
        <scheme val="minor"/>
      </rPr>
      <t>선택</t>
    </r>
    <r>
      <rPr>
        <b/>
        <sz val="11"/>
        <color theme="1"/>
        <rFont val="맑은 고딕"/>
        <family val="3"/>
        <charset val="129"/>
        <scheme val="minor"/>
      </rPr>
      <t xml:space="preserve">하면 감리대가가 자동 계산됩니다.
2) 산정 절차별 유의사항은 다음과 같습니다.
   ① 감리대상사업비 보정금액 산정 </t>
    </r>
    <r>
      <rPr>
        <b/>
        <sz val="11"/>
        <color theme="1"/>
        <rFont val="맑은 고딕"/>
        <family val="3"/>
        <charset val="129"/>
      </rPr>
      <t>→</t>
    </r>
    <r>
      <rPr>
        <b/>
        <sz val="11"/>
        <color theme="1"/>
        <rFont val="맑은 고딕"/>
        <family val="3"/>
        <charset val="129"/>
        <scheme val="minor"/>
      </rPr>
      <t xml:space="preserve"> 감리대상사업비 금액의 </t>
    </r>
    <r>
      <rPr>
        <b/>
        <sz val="11"/>
        <color rgb="FFFF0000"/>
        <rFont val="맑은 고딕"/>
        <family val="3"/>
        <charset val="129"/>
        <scheme val="minor"/>
      </rPr>
      <t>VAT 포함 여부를 선택</t>
    </r>
    <r>
      <rPr>
        <b/>
        <sz val="11"/>
        <color theme="1"/>
        <rFont val="맑은 고딕"/>
        <family val="3"/>
        <charset val="129"/>
        <scheme val="minor"/>
      </rPr>
      <t xml:space="preserve">한 후 </t>
    </r>
    <r>
      <rPr>
        <b/>
        <sz val="11"/>
        <color rgb="FFFF0000"/>
        <rFont val="맑은 고딕"/>
        <family val="3"/>
        <charset val="129"/>
        <scheme val="minor"/>
      </rPr>
      <t>노란색 칸에 해당 금액을 입력</t>
    </r>
    <r>
      <rPr>
        <b/>
        <sz val="11"/>
        <color theme="1"/>
        <rFont val="맑은 고딕"/>
        <family val="3"/>
        <charset val="129"/>
        <scheme val="minor"/>
      </rPr>
      <t>하십시오.
   ② 감리 적용단계 선택 → '</t>
    </r>
    <r>
      <rPr>
        <b/>
        <sz val="11"/>
        <color rgb="FFFF0000"/>
        <rFont val="맑은 고딕"/>
        <family val="3"/>
        <charset val="129"/>
        <scheme val="minor"/>
      </rPr>
      <t>2단계 감리</t>
    </r>
    <r>
      <rPr>
        <b/>
        <sz val="11"/>
        <color theme="1"/>
        <rFont val="맑은 고딕"/>
        <family val="3"/>
        <charset val="129"/>
        <scheme val="minor"/>
      </rPr>
      <t>' 또는 '</t>
    </r>
    <r>
      <rPr>
        <b/>
        <sz val="11"/>
        <color rgb="FFFF0000"/>
        <rFont val="맑은 고딕"/>
        <family val="3"/>
        <charset val="129"/>
        <scheme val="minor"/>
      </rPr>
      <t>3단계 감리</t>
    </r>
    <r>
      <rPr>
        <b/>
        <sz val="11"/>
        <color theme="1"/>
        <rFont val="맑은 고딕"/>
        <family val="3"/>
        <charset val="129"/>
        <scheme val="minor"/>
      </rPr>
      <t xml:space="preserve">'를 </t>
    </r>
    <r>
      <rPr>
        <b/>
        <sz val="11"/>
        <color rgb="FFFF0000"/>
        <rFont val="맑은 고딕"/>
        <family val="3"/>
        <charset val="129"/>
        <scheme val="minor"/>
      </rPr>
      <t>선택</t>
    </r>
    <r>
      <rPr>
        <b/>
        <sz val="11"/>
        <color theme="1"/>
        <rFont val="맑은 고딕"/>
        <family val="3"/>
        <charset val="129"/>
        <scheme val="minor"/>
      </rPr>
      <t xml:space="preserve">하십시오.
   ③ 감리대상사업 난이도 수준 선택 → 감리대상사업의 </t>
    </r>
    <r>
      <rPr>
        <b/>
        <sz val="11"/>
        <color rgb="FFFF0000"/>
        <rFont val="맑은 고딕"/>
        <family val="3"/>
        <charset val="129"/>
        <scheme val="minor"/>
      </rPr>
      <t>난이도 수준을 요인별로 선택</t>
    </r>
    <r>
      <rPr>
        <b/>
        <sz val="11"/>
        <color theme="1"/>
        <rFont val="맑은 고딕"/>
        <family val="3"/>
        <charset val="129"/>
        <scheme val="minor"/>
      </rPr>
      <t xml:space="preserve">하십시오.
   ④ 제경비율, 기술료율, 직접경비 입력 → 적용되는 제경비율과 기술료율, 직접경비를 </t>
    </r>
    <r>
      <rPr>
        <b/>
        <sz val="11"/>
        <color rgb="FFFF0000"/>
        <rFont val="맑은 고딕"/>
        <family val="3"/>
        <charset val="129"/>
        <scheme val="minor"/>
      </rPr>
      <t>노란색 칸에 입력</t>
    </r>
    <r>
      <rPr>
        <b/>
        <sz val="11"/>
        <color theme="1"/>
        <rFont val="맑은 고딕"/>
        <family val="3"/>
        <charset val="129"/>
        <scheme val="minor"/>
      </rPr>
      <t xml:space="preserve">하십시오.
   ⑤ 보정후 기본감리비 산정 → ①~④까지 입력 또는 선택된 값에 따라 보정후 기본감리비가 산정됩니다.
   ⑥ 상주 및 추가 감리비 산정 → </t>
    </r>
    <r>
      <rPr>
        <b/>
        <sz val="11"/>
        <color rgb="FFFF0000"/>
        <rFont val="맑은 고딕"/>
        <family val="3"/>
        <charset val="129"/>
        <scheme val="minor"/>
      </rPr>
      <t xml:space="preserve">노란색 칸에 </t>
    </r>
    <r>
      <rPr>
        <b/>
        <sz val="11"/>
        <color theme="1"/>
        <rFont val="맑은 고딕"/>
        <family val="3"/>
        <charset val="129"/>
        <scheme val="minor"/>
      </rPr>
      <t xml:space="preserve">상주 및 추가 감리 </t>
    </r>
    <r>
      <rPr>
        <b/>
        <sz val="11"/>
        <color rgb="FFFF0000"/>
        <rFont val="맑은 고딕"/>
        <family val="3"/>
        <charset val="129"/>
        <scheme val="minor"/>
      </rPr>
      <t>투입공수(Man/Day)와 해당 IT직무 평균임금(원)을 입력</t>
    </r>
    <r>
      <rPr>
        <b/>
        <sz val="11"/>
        <color theme="1"/>
        <rFont val="맑은 고딕"/>
        <family val="3"/>
        <charset val="129"/>
        <scheme val="minor"/>
      </rPr>
      <t xml:space="preserve">하면 상주 및 추가 감리비가 산정됩니다.
   ⑦ 최종 감리비 산정 → ①~⑥까지 입력 또는 선택된 값에 따라 최종 감리비가 산정됩니다.
</t>
    </r>
    <r>
      <rPr>
        <b/>
        <sz val="6"/>
        <color theme="1"/>
        <rFont val="맑은 고딕"/>
        <family val="3"/>
        <charset val="129"/>
        <scheme val="minor"/>
      </rPr>
      <t xml:space="preserve">
</t>
    </r>
    <r>
      <rPr>
        <b/>
        <sz val="11"/>
        <color theme="1"/>
        <rFont val="맑은 고딕"/>
        <family val="3"/>
        <charset val="129"/>
        <scheme val="minor"/>
      </rPr>
      <t>* IT감리원 평균임금은 한국SW산업협회에서 공표한 최신 정보를 적용합니다.</t>
    </r>
    <phoneticPr fontId="2" type="noConversion"/>
  </si>
  <si>
    <t xml:space="preserve">     감리대상사업비에 VAT가 포함되어 있음</t>
    <phoneticPr fontId="2" type="noConversion"/>
  </si>
  <si>
    <t xml:space="preserve">     감리대상사업비에 VAT가 포함되어 있지 않음</t>
    <phoneticPr fontId="2" type="noConversion"/>
  </si>
  <si>
    <t>최종 감리비 (단위: 원, VAT 포함)</t>
    <phoneticPr fontId="2" type="noConversion"/>
  </si>
  <si>
    <t>최종 감리비 (단위: 원, VAT 제외)</t>
    <phoneticPr fontId="2" type="noConversion"/>
  </si>
  <si>
    <t>보정후 기본감리비 (단위: 원, VAT 제외)</t>
    <phoneticPr fontId="2" type="noConversion"/>
  </si>
  <si>
    <t>금액 (단위: 원, VAT 포함 또는 제외)</t>
    <phoneticPr fontId="2" type="noConversion"/>
  </si>
  <si>
    <t>감리대상사업비 보정금액(VAT 제외됨)</t>
    <phoneticPr fontId="2" type="noConversion"/>
  </si>
  <si>
    <t>IT감리 평균임금(MD)</t>
    <phoneticPr fontId="2" type="noConversion"/>
  </si>
  <si>
    <t>0. 기초정보 (한국소프트웨어산업협회)</t>
    <phoneticPr fontId="2" type="noConversion"/>
  </si>
  <si>
    <t>6. 상주 및 추가 감리비 산정 (선택)</t>
    <phoneticPr fontId="2" type="noConversion"/>
  </si>
  <si>
    <t>Ver 2.1 (2023.1)</t>
    <phoneticPr fontId="2" type="noConversion"/>
  </si>
  <si>
    <t>제경비율 (110% ~ 120% 범위 내 입력)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</si>
</sst>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76" formatCode="#,##0_ ;[Red]\-#,##0\ "/>
    <numFmt numFmtId="177" formatCode="0.000"/>
    <numFmt numFmtId="178" formatCode="0.0%"/>
    <numFmt numFmtId="179" formatCode="#,##0_);[Red]\(#,##0\)"/>
    <numFmt numFmtId="180" formatCode="0.000_);[Red]\(0.000\)"/>
    <numFmt numFmtId="181" formatCode="#,##0_ "/>
    <numFmt numFmtId="182" formatCode="0.00_);[Red]\(0.00\)"/>
  </numFmts>
  <fonts count="1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</font>
    <font>
      <b/>
      <i/>
      <sz val="12"/>
      <color theme="1"/>
      <name val="맑은 고딕"/>
      <family val="3"/>
      <charset val="129"/>
      <scheme val="minor"/>
    </font>
    <font>
      <b/>
      <sz val="6"/>
      <color theme="1"/>
      <name val="맑은 고딕"/>
      <family val="3"/>
      <charset val="129"/>
      <scheme val="minor"/>
    </font>
    <font>
      <b/>
      <sz val="24"/>
      <color theme="1"/>
      <name val="HY견고딕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BFBFB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177" fontId="0" fillId="2" borderId="0" xfId="0" applyNumberForma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/>
    </xf>
    <xf numFmtId="0" fontId="3" fillId="2" borderId="0" xfId="0" quotePrefix="1" applyFont="1" applyFill="1" applyAlignment="1">
      <alignment horizontal="left" vertical="center"/>
    </xf>
    <xf numFmtId="180" fontId="7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9" fontId="0" fillId="2" borderId="0" xfId="0" applyNumberFormat="1" applyFill="1" applyAlignment="1">
      <alignment horizontal="center" vertical="center"/>
    </xf>
    <xf numFmtId="41" fontId="0" fillId="2" borderId="0" xfId="2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9" fontId="0" fillId="2" borderId="0" xfId="1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left" vertical="center" wrapText="1"/>
    </xf>
    <xf numFmtId="43" fontId="0" fillId="2" borderId="0" xfId="0" applyNumberFormat="1" applyFill="1" applyAlignment="1">
      <alignment horizontal="center" vertical="center"/>
    </xf>
    <xf numFmtId="182" fontId="4" fillId="2" borderId="6" xfId="1" applyNumberFormat="1" applyFont="1" applyFill="1" applyBorder="1" applyAlignment="1">
      <alignment horizontal="center" vertical="center"/>
    </xf>
    <xf numFmtId="182" fontId="4" fillId="2" borderId="8" xfId="1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6" fontId="4" fillId="2" borderId="8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179" fontId="7" fillId="3" borderId="2" xfId="0" applyNumberFormat="1" applyFont="1" applyFill="1" applyBorder="1" applyAlignment="1">
      <alignment horizontal="center" vertical="center" wrapText="1"/>
    </xf>
    <xf numFmtId="179" fontId="7" fillId="3" borderId="23" xfId="0" applyNumberFormat="1" applyFont="1" applyFill="1" applyBorder="1" applyAlignment="1">
      <alignment horizontal="center" vertical="center" wrapText="1"/>
    </xf>
    <xf numFmtId="176" fontId="4" fillId="2" borderId="21" xfId="0" applyNumberFormat="1" applyFont="1" applyFill="1" applyBorder="1" applyAlignment="1">
      <alignment horizontal="center" vertical="center"/>
    </xf>
    <xf numFmtId="176" fontId="4" fillId="2" borderId="24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left" vertical="center" indent="1"/>
    </xf>
    <xf numFmtId="0" fontId="7" fillId="2" borderId="10" xfId="0" applyFont="1" applyFill="1" applyBorder="1" applyAlignment="1">
      <alignment horizontal="left" vertical="center" indent="1"/>
    </xf>
    <xf numFmtId="0" fontId="7" fillId="2" borderId="15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horizontal="center" vertical="center"/>
    </xf>
    <xf numFmtId="0" fontId="3" fillId="5" borderId="25" xfId="0" applyFont="1" applyFill="1" applyBorder="1" applyAlignment="1">
      <alignment horizontal="left" vertical="center" wrapText="1" indent="1"/>
    </xf>
    <xf numFmtId="0" fontId="3" fillId="5" borderId="26" xfId="0" applyFont="1" applyFill="1" applyBorder="1" applyAlignment="1">
      <alignment horizontal="left" vertical="center" indent="1"/>
    </xf>
    <xf numFmtId="0" fontId="3" fillId="5" borderId="27" xfId="0" applyFont="1" applyFill="1" applyBorder="1" applyAlignment="1">
      <alignment horizontal="left" vertical="center" indent="1"/>
    </xf>
    <xf numFmtId="0" fontId="4" fillId="2" borderId="0" xfId="0" applyFont="1" applyFill="1" applyAlignment="1">
      <alignment horizontal="left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181" fontId="9" fillId="2" borderId="2" xfId="0" applyNumberFormat="1" applyFont="1" applyFill="1" applyBorder="1" applyAlignment="1">
      <alignment horizontal="center" vertical="center"/>
    </xf>
    <xf numFmtId="181" fontId="9" fillId="2" borderId="10" xfId="0" applyNumberFormat="1" applyFont="1" applyFill="1" applyBorder="1" applyAlignment="1">
      <alignment horizontal="center" vertical="center"/>
    </xf>
    <xf numFmtId="181" fontId="9" fillId="2" borderId="23" xfId="0" applyNumberFormat="1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176" fontId="4" fillId="2" borderId="11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left" vertical="center" wrapText="1" indent="1"/>
    </xf>
    <xf numFmtId="0" fontId="7" fillId="2" borderId="10" xfId="0" applyFont="1" applyFill="1" applyBorder="1" applyAlignment="1">
      <alignment horizontal="left" vertical="center" wrapText="1" indent="1"/>
    </xf>
    <xf numFmtId="0" fontId="7" fillId="2" borderId="15" xfId="0" applyFont="1" applyFill="1" applyBorder="1" applyAlignment="1">
      <alignment horizontal="left" vertical="center" wrapText="1" indent="1"/>
    </xf>
    <xf numFmtId="0" fontId="4" fillId="3" borderId="32" xfId="0" applyFont="1" applyFill="1" applyBorder="1" applyAlignment="1">
      <alignment horizontal="left" vertical="center"/>
    </xf>
    <xf numFmtId="0" fontId="4" fillId="3" borderId="33" xfId="0" applyFont="1" applyFill="1" applyBorder="1" applyAlignment="1">
      <alignment horizontal="left" vertical="center"/>
    </xf>
    <xf numFmtId="0" fontId="4" fillId="3" borderId="35" xfId="0" applyFont="1" applyFill="1" applyBorder="1" applyAlignment="1">
      <alignment horizontal="left" vertical="center"/>
    </xf>
    <xf numFmtId="0" fontId="4" fillId="3" borderId="34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 indent="1"/>
    </xf>
    <xf numFmtId="0" fontId="3" fillId="2" borderId="10" xfId="0" applyFont="1" applyFill="1" applyBorder="1" applyAlignment="1">
      <alignment horizontal="left" vertical="center" indent="1"/>
    </xf>
    <xf numFmtId="0" fontId="3" fillId="2" borderId="15" xfId="0" applyFont="1" applyFill="1" applyBorder="1" applyAlignment="1">
      <alignment horizontal="left" vertical="center" indent="1"/>
    </xf>
    <xf numFmtId="0" fontId="3" fillId="2" borderId="14" xfId="0" applyFont="1" applyFill="1" applyBorder="1" applyAlignment="1">
      <alignment horizontal="left" vertical="center" wrapText="1" indent="1"/>
    </xf>
    <xf numFmtId="0" fontId="3" fillId="2" borderId="10" xfId="0" applyFont="1" applyFill="1" applyBorder="1" applyAlignment="1">
      <alignment horizontal="left" vertical="center" wrapText="1" indent="1"/>
    </xf>
    <xf numFmtId="0" fontId="3" fillId="2" borderId="15" xfId="0" applyFont="1" applyFill="1" applyBorder="1" applyAlignment="1">
      <alignment horizontal="left" vertical="center" wrapText="1" inden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9" fontId="4" fillId="3" borderId="7" xfId="0" applyNumberFormat="1" applyFont="1" applyFill="1" applyBorder="1" applyAlignment="1">
      <alignment horizontal="left" vertical="center"/>
    </xf>
    <xf numFmtId="179" fontId="4" fillId="3" borderId="19" xfId="0" applyNumberFormat="1" applyFont="1" applyFill="1" applyBorder="1" applyAlignment="1">
      <alignment horizontal="left" vertical="center"/>
    </xf>
    <xf numFmtId="179" fontId="4" fillId="3" borderId="21" xfId="0" applyNumberFormat="1" applyFont="1" applyFill="1" applyBorder="1" applyAlignment="1">
      <alignment horizontal="left" vertical="center"/>
    </xf>
    <xf numFmtId="179" fontId="4" fillId="3" borderId="8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178" fontId="7" fillId="3" borderId="7" xfId="1" applyNumberFormat="1" applyFont="1" applyFill="1" applyBorder="1" applyAlignment="1">
      <alignment horizontal="center" vertical="center" wrapText="1"/>
    </xf>
    <xf numFmtId="178" fontId="7" fillId="3" borderId="19" xfId="1" applyNumberFormat="1" applyFont="1" applyFill="1" applyBorder="1" applyAlignment="1">
      <alignment horizontal="center" vertical="center" wrapText="1"/>
    </xf>
    <xf numFmtId="178" fontId="4" fillId="3" borderId="19" xfId="1" applyNumberFormat="1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176" fontId="4" fillId="3" borderId="21" xfId="0" applyNumberFormat="1" applyFont="1" applyFill="1" applyBorder="1" applyAlignment="1">
      <alignment horizontal="center" vertical="center"/>
    </xf>
    <xf numFmtId="176" fontId="4" fillId="3" borderId="24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179" fontId="4" fillId="2" borderId="7" xfId="0" applyNumberFormat="1" applyFont="1" applyFill="1" applyBorder="1" applyAlignment="1">
      <alignment horizontal="center" vertical="center"/>
    </xf>
    <xf numFmtId="179" fontId="4" fillId="2" borderId="19" xfId="0" applyNumberFormat="1" applyFont="1" applyFill="1" applyBorder="1" applyAlignment="1">
      <alignment horizontal="center" vertical="center"/>
    </xf>
    <xf numFmtId="179" fontId="4" fillId="2" borderId="21" xfId="0" applyNumberFormat="1" applyFont="1" applyFill="1" applyBorder="1" applyAlignment="1">
      <alignment horizontal="center" vertical="center"/>
    </xf>
    <xf numFmtId="179" fontId="4" fillId="2" borderId="8" xfId="0" applyNumberFormat="1" applyFont="1" applyFill="1" applyBorder="1" applyAlignment="1">
      <alignment horizontal="center" vertical="center"/>
    </xf>
    <xf numFmtId="181" fontId="3" fillId="3" borderId="2" xfId="0" applyNumberFormat="1" applyFont="1" applyFill="1" applyBorder="1" applyAlignment="1">
      <alignment horizontal="center" vertical="center"/>
    </xf>
    <xf numFmtId="181" fontId="3" fillId="3" borderId="15" xfId="0" applyNumberFormat="1" applyFont="1" applyFill="1" applyBorder="1" applyAlignment="1">
      <alignment horizontal="center" vertical="center"/>
    </xf>
    <xf numFmtId="181" fontId="3" fillId="3" borderId="21" xfId="0" applyNumberFormat="1" applyFont="1" applyFill="1" applyBorder="1" applyAlignment="1">
      <alignment horizontal="center" vertical="center"/>
    </xf>
    <xf numFmtId="181" fontId="3" fillId="3" borderId="17" xfId="0" applyNumberFormat="1" applyFont="1" applyFill="1" applyBorder="1" applyAlignment="1">
      <alignment horizontal="center" vertical="center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2" defaultPivotStyle="PivotStyleLight16"/>
  <colors>
    <mruColors>
      <color rgb="FFFFFFCC"/>
      <color rgb="FFFB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firstButton="1" fmlaLink="$AJ$14" lockText="1" noThreeD="1"/>
</file>

<file path=xl/ctrlProps/ctrlProp12.xml><?xml version="1.0" encoding="utf-8"?>
<formControlPr xmlns="http://schemas.microsoft.com/office/spreadsheetml/2009/9/main" objectType="Radio" checked="Checked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checked="Checked" firstButton="1" fmlaLink="$AJ$25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checked="Checked" firstButton="1" fmlaLink="$AJ$30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checked="Checked" firstButton="1" fmlaLink="$AJ$33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29</xdr:row>
          <xdr:rowOff>0</xdr:rowOff>
        </xdr:from>
        <xdr:to>
          <xdr:col>3</xdr:col>
          <xdr:colOff>1838325</xdr:colOff>
          <xdr:row>31</xdr:row>
          <xdr:rowOff>523875</xdr:rowOff>
        </xdr:to>
        <xdr:sp macro="" textlink="">
          <xdr:nvSpPr>
            <xdr:cNvPr id="3092" name="Group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29</xdr:row>
          <xdr:rowOff>28575</xdr:rowOff>
        </xdr:from>
        <xdr:to>
          <xdr:col>3</xdr:col>
          <xdr:colOff>1419225</xdr:colOff>
          <xdr:row>29</xdr:row>
          <xdr:rowOff>514350</xdr:rowOff>
        </xdr:to>
        <xdr:sp macro="" textlink="">
          <xdr:nvSpPr>
            <xdr:cNvPr id="3093" name="Option Button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30</xdr:row>
          <xdr:rowOff>28575</xdr:rowOff>
        </xdr:from>
        <xdr:to>
          <xdr:col>3</xdr:col>
          <xdr:colOff>1438275</xdr:colOff>
          <xdr:row>30</xdr:row>
          <xdr:rowOff>504825</xdr:rowOff>
        </xdr:to>
        <xdr:sp macro="" textlink="">
          <xdr:nvSpPr>
            <xdr:cNvPr id="3094" name="Option Button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31</xdr:row>
          <xdr:rowOff>28575</xdr:rowOff>
        </xdr:from>
        <xdr:to>
          <xdr:col>3</xdr:col>
          <xdr:colOff>1419225</xdr:colOff>
          <xdr:row>31</xdr:row>
          <xdr:rowOff>514350</xdr:rowOff>
        </xdr:to>
        <xdr:sp macro="" textlink="">
          <xdr:nvSpPr>
            <xdr:cNvPr id="3096" name="Option Button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32</xdr:row>
          <xdr:rowOff>9525</xdr:rowOff>
        </xdr:from>
        <xdr:to>
          <xdr:col>3</xdr:col>
          <xdr:colOff>1838325</xdr:colOff>
          <xdr:row>34</xdr:row>
          <xdr:rowOff>523875</xdr:rowOff>
        </xdr:to>
        <xdr:sp macro="" textlink="">
          <xdr:nvSpPr>
            <xdr:cNvPr id="3097" name="Group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32</xdr:row>
          <xdr:rowOff>28575</xdr:rowOff>
        </xdr:from>
        <xdr:to>
          <xdr:col>3</xdr:col>
          <xdr:colOff>1419225</xdr:colOff>
          <xdr:row>32</xdr:row>
          <xdr:rowOff>504825</xdr:rowOff>
        </xdr:to>
        <xdr:sp macro="" textlink="">
          <xdr:nvSpPr>
            <xdr:cNvPr id="3099" name="Option Button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33</xdr:row>
          <xdr:rowOff>19050</xdr:rowOff>
        </xdr:from>
        <xdr:to>
          <xdr:col>3</xdr:col>
          <xdr:colOff>1438275</xdr:colOff>
          <xdr:row>33</xdr:row>
          <xdr:rowOff>504825</xdr:rowOff>
        </xdr:to>
        <xdr:sp macro="" textlink="">
          <xdr:nvSpPr>
            <xdr:cNvPr id="3100" name="Option Button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34</xdr:row>
          <xdr:rowOff>28575</xdr:rowOff>
        </xdr:from>
        <xdr:to>
          <xdr:col>3</xdr:col>
          <xdr:colOff>1419225</xdr:colOff>
          <xdr:row>34</xdr:row>
          <xdr:rowOff>504825</xdr:rowOff>
        </xdr:to>
        <xdr:sp macro="" textlink="">
          <xdr:nvSpPr>
            <xdr:cNvPr id="3101" name="Option Button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0</xdr:rowOff>
        </xdr:from>
        <xdr:to>
          <xdr:col>7</xdr:col>
          <xdr:colOff>1838325</xdr:colOff>
          <xdr:row>13</xdr:row>
          <xdr:rowOff>466725</xdr:rowOff>
        </xdr:to>
        <xdr:sp macro="" textlink="">
          <xdr:nvSpPr>
            <xdr:cNvPr id="3102" name="Group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190499</xdr:colOff>
      <xdr:row>0</xdr:row>
      <xdr:rowOff>99134</xdr:rowOff>
    </xdr:from>
    <xdr:to>
      <xdr:col>3</xdr:col>
      <xdr:colOff>272143</xdr:colOff>
      <xdr:row>2</xdr:row>
      <xdr:rowOff>178251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9" y="99134"/>
          <a:ext cx="2322287" cy="51454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13</xdr:row>
          <xdr:rowOff>0</xdr:rowOff>
        </xdr:from>
        <xdr:to>
          <xdr:col>7</xdr:col>
          <xdr:colOff>1838325</xdr:colOff>
          <xdr:row>13</xdr:row>
          <xdr:rowOff>466725</xdr:rowOff>
        </xdr:to>
        <xdr:sp macro="" textlink="">
          <xdr:nvSpPr>
            <xdr:cNvPr id="3108" name="Group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13</xdr:row>
          <xdr:rowOff>38100</xdr:rowOff>
        </xdr:from>
        <xdr:to>
          <xdr:col>4</xdr:col>
          <xdr:colOff>1828800</xdr:colOff>
          <xdr:row>13</xdr:row>
          <xdr:rowOff>438150</xdr:rowOff>
        </xdr:to>
        <xdr:sp macro="" textlink="">
          <xdr:nvSpPr>
            <xdr:cNvPr id="3109" name="Option Button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13</xdr:row>
          <xdr:rowOff>28575</xdr:rowOff>
        </xdr:from>
        <xdr:to>
          <xdr:col>7</xdr:col>
          <xdr:colOff>1800225</xdr:colOff>
          <xdr:row>13</xdr:row>
          <xdr:rowOff>438150</xdr:rowOff>
        </xdr:to>
        <xdr:sp macro="" textlink="">
          <xdr:nvSpPr>
            <xdr:cNvPr id="3110" name="Option Button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23</xdr:row>
          <xdr:rowOff>342900</xdr:rowOff>
        </xdr:from>
        <xdr:to>
          <xdr:col>7</xdr:col>
          <xdr:colOff>1838325</xdr:colOff>
          <xdr:row>24</xdr:row>
          <xdr:rowOff>428625</xdr:rowOff>
        </xdr:to>
        <xdr:sp macro="" textlink="">
          <xdr:nvSpPr>
            <xdr:cNvPr id="3111" name="Group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24</xdr:row>
          <xdr:rowOff>38100</xdr:rowOff>
        </xdr:from>
        <xdr:to>
          <xdr:col>4</xdr:col>
          <xdr:colOff>1809750</xdr:colOff>
          <xdr:row>24</xdr:row>
          <xdr:rowOff>400050</xdr:rowOff>
        </xdr:to>
        <xdr:sp macro="" textlink="">
          <xdr:nvSpPr>
            <xdr:cNvPr id="3112" name="Option Button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24</xdr:row>
          <xdr:rowOff>38100</xdr:rowOff>
        </xdr:from>
        <xdr:to>
          <xdr:col>7</xdr:col>
          <xdr:colOff>1819275</xdr:colOff>
          <xdr:row>24</xdr:row>
          <xdr:rowOff>390525</xdr:rowOff>
        </xdr:to>
        <xdr:sp macro="" textlink="">
          <xdr:nvSpPr>
            <xdr:cNvPr id="3113" name="Option Button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3F997-A49D-4C4A-B422-AC2809677B8F}">
  <sheetPr codeName="Sheet3"/>
  <dimension ref="B4:AN56"/>
  <sheetViews>
    <sheetView tabSelected="1" topLeftCell="A31" zoomScale="70" zoomScaleNormal="70" workbookViewId="0">
      <selection activeCell="C38" sqref="C38:D38"/>
    </sheetView>
  </sheetViews>
  <sheetFormatPr defaultColWidth="8.875" defaultRowHeight="16.5" x14ac:dyDescent="0.3"/>
  <cols>
    <col min="1" max="1" width="2.875" style="1" customWidth="1"/>
    <col min="2" max="2" width="2.125" style="1" customWidth="1"/>
    <col min="3" max="8" width="24.25" style="1" customWidth="1"/>
    <col min="9" max="27" width="15.875" style="1" customWidth="1"/>
    <col min="28" max="34" width="15.875" style="1" hidden="1" customWidth="1"/>
    <col min="35" max="35" width="8.875" style="1" hidden="1" customWidth="1"/>
    <col min="36" max="36" width="18" style="1" hidden="1" customWidth="1"/>
    <col min="37" max="37" width="16.375" style="3" hidden="1" customWidth="1"/>
    <col min="38" max="39" width="0" style="1" hidden="1" customWidth="1"/>
    <col min="40" max="40" width="15.375" style="1" hidden="1" customWidth="1"/>
    <col min="41" max="16384" width="8.875" style="1"/>
  </cols>
  <sheetData>
    <row r="4" spans="2:38" ht="42" customHeight="1" x14ac:dyDescent="0.3">
      <c r="B4" s="40" t="s">
        <v>0</v>
      </c>
      <c r="C4" s="40"/>
      <c r="D4" s="40"/>
      <c r="E4" s="40"/>
      <c r="F4" s="40"/>
      <c r="G4" s="40"/>
      <c r="H4" s="40"/>
    </row>
    <row r="5" spans="2:38" ht="17.25" thickBot="1" x14ac:dyDescent="0.35">
      <c r="H5" s="32" t="s">
        <v>58</v>
      </c>
    </row>
    <row r="6" spans="2:38" ht="248.45" customHeight="1" thickBot="1" x14ac:dyDescent="0.35">
      <c r="C6" s="41" t="s">
        <v>47</v>
      </c>
      <c r="D6" s="42"/>
      <c r="E6" s="42"/>
      <c r="F6" s="42"/>
      <c r="G6" s="42"/>
      <c r="H6" s="43"/>
    </row>
    <row r="8" spans="2:38" ht="37.35" customHeight="1" thickBot="1" x14ac:dyDescent="0.35">
      <c r="B8" s="44" t="s">
        <v>56</v>
      </c>
      <c r="C8" s="44"/>
      <c r="D8" s="44"/>
      <c r="E8" s="44"/>
      <c r="F8" s="44"/>
      <c r="G8" s="44"/>
      <c r="H8" s="44"/>
    </row>
    <row r="9" spans="2:38" ht="27" customHeight="1" x14ac:dyDescent="0.3">
      <c r="C9" s="45" t="s">
        <v>8</v>
      </c>
      <c r="D9" s="46"/>
      <c r="E9" s="47"/>
      <c r="F9" s="48" t="s">
        <v>22</v>
      </c>
      <c r="G9" s="46"/>
      <c r="H9" s="49"/>
      <c r="AJ9" s="4"/>
    </row>
    <row r="10" spans="2:38" ht="34.35" customHeight="1" x14ac:dyDescent="0.3">
      <c r="C10" s="50" t="s">
        <v>7</v>
      </c>
      <c r="D10" s="51"/>
      <c r="E10" s="52"/>
      <c r="F10" s="53">
        <v>553114</v>
      </c>
      <c r="G10" s="54"/>
      <c r="H10" s="55"/>
      <c r="AJ10" s="5"/>
    </row>
    <row r="11" spans="2:38" ht="34.35" customHeight="1" thickBot="1" x14ac:dyDescent="0.35">
      <c r="C11" s="56" t="s">
        <v>55</v>
      </c>
      <c r="D11" s="57"/>
      <c r="E11" s="58"/>
      <c r="F11" s="35">
        <v>456540</v>
      </c>
      <c r="G11" s="59"/>
      <c r="H11" s="36"/>
      <c r="AJ11" s="5"/>
    </row>
    <row r="13" spans="2:38" ht="37.35" customHeight="1" thickBot="1" x14ac:dyDescent="0.35">
      <c r="B13" s="44" t="s">
        <v>42</v>
      </c>
      <c r="C13" s="44"/>
      <c r="D13" s="44"/>
      <c r="E13" s="44"/>
      <c r="F13" s="44"/>
      <c r="G13" s="44"/>
      <c r="H13" s="44"/>
    </row>
    <row r="14" spans="2:38" ht="37.35" customHeight="1" thickBot="1" x14ac:dyDescent="0.35">
      <c r="B14" s="16"/>
      <c r="C14" s="63" t="s">
        <v>48</v>
      </c>
      <c r="D14" s="64"/>
      <c r="E14" s="64"/>
      <c r="F14" s="64" t="s">
        <v>49</v>
      </c>
      <c r="G14" s="65"/>
      <c r="H14" s="66"/>
      <c r="AJ14" s="1">
        <v>2</v>
      </c>
      <c r="AL14" s="20"/>
    </row>
    <row r="15" spans="2:38" ht="9" customHeight="1" thickBot="1" x14ac:dyDescent="0.35">
      <c r="B15" s="16"/>
      <c r="C15" s="17"/>
      <c r="D15" s="17"/>
      <c r="E15" s="17"/>
      <c r="F15" s="17"/>
      <c r="G15" s="17"/>
      <c r="H15" s="16"/>
    </row>
    <row r="16" spans="2:38" ht="27" customHeight="1" x14ac:dyDescent="0.3">
      <c r="C16" s="45" t="s">
        <v>1</v>
      </c>
      <c r="D16" s="46"/>
      <c r="E16" s="47"/>
      <c r="F16" s="8" t="s">
        <v>16</v>
      </c>
      <c r="G16" s="48" t="s">
        <v>53</v>
      </c>
      <c r="H16" s="49"/>
      <c r="AJ16" s="11" t="s">
        <v>2</v>
      </c>
    </row>
    <row r="17" spans="2:37" ht="34.35" customHeight="1" x14ac:dyDescent="0.3">
      <c r="C17" s="60" t="s">
        <v>3</v>
      </c>
      <c r="D17" s="61"/>
      <c r="E17" s="62"/>
      <c r="F17" s="10">
        <v>1</v>
      </c>
      <c r="G17" s="33"/>
      <c r="H17" s="34"/>
      <c r="AG17" s="14">
        <f>G17</f>
        <v>0</v>
      </c>
      <c r="AH17" s="15">
        <f>G17/1.1</f>
        <v>0</v>
      </c>
      <c r="AJ17" s="12">
        <v>1</v>
      </c>
    </row>
    <row r="18" spans="2:37" ht="34.35" customHeight="1" x14ac:dyDescent="0.3">
      <c r="C18" s="37" t="s">
        <v>4</v>
      </c>
      <c r="D18" s="38"/>
      <c r="E18" s="39"/>
      <c r="F18" s="10">
        <v>0.45600000000000002</v>
      </c>
      <c r="G18" s="33"/>
      <c r="H18" s="34"/>
      <c r="AG18" s="14">
        <f t="shared" ref="AG18:AG20" si="0">G18</f>
        <v>0</v>
      </c>
      <c r="AH18" s="15">
        <f>G18/1.1</f>
        <v>0</v>
      </c>
      <c r="AJ18" s="12">
        <v>0.45600000000000002</v>
      </c>
    </row>
    <row r="19" spans="2:37" ht="34.35" customHeight="1" x14ac:dyDescent="0.3">
      <c r="C19" s="67" t="s">
        <v>5</v>
      </c>
      <c r="D19" s="68"/>
      <c r="E19" s="69"/>
      <c r="F19" s="10">
        <v>0.42199999999999999</v>
      </c>
      <c r="G19" s="33"/>
      <c r="H19" s="34"/>
      <c r="AG19" s="14">
        <f t="shared" si="0"/>
        <v>0</v>
      </c>
      <c r="AH19" s="15">
        <f>G19/1.1</f>
        <v>0</v>
      </c>
      <c r="AJ19" s="12">
        <v>0.42199999999999999</v>
      </c>
    </row>
    <row r="20" spans="2:37" ht="42" customHeight="1" x14ac:dyDescent="0.3">
      <c r="C20" s="70" t="s">
        <v>23</v>
      </c>
      <c r="D20" s="71"/>
      <c r="E20" s="72"/>
      <c r="F20" s="10">
        <v>0</v>
      </c>
      <c r="G20" s="33"/>
      <c r="H20" s="34"/>
      <c r="AG20" s="14">
        <f t="shared" si="0"/>
        <v>0</v>
      </c>
      <c r="AH20" s="15">
        <f>G20/1.1</f>
        <v>0</v>
      </c>
      <c r="AJ20" s="12">
        <v>0</v>
      </c>
    </row>
    <row r="21" spans="2:37" ht="34.35" customHeight="1" thickBot="1" x14ac:dyDescent="0.35">
      <c r="C21" s="73" t="s">
        <v>54</v>
      </c>
      <c r="D21" s="74"/>
      <c r="E21" s="74"/>
      <c r="F21" s="74"/>
      <c r="G21" s="35">
        <f>IF(AJ14=2,SUMPRODUCT(F17:F20,AG17:AG20),IF(AJ14=1,SUMPRODUCT(F17:F20,AH17:AH20),"'금액을 입력하세요.'"))</f>
        <v>0</v>
      </c>
      <c r="H21" s="36"/>
      <c r="AJ21" s="5"/>
    </row>
    <row r="23" spans="2:37" ht="37.35" customHeight="1" thickBot="1" x14ac:dyDescent="0.35">
      <c r="B23" s="75" t="s">
        <v>28</v>
      </c>
      <c r="C23" s="75"/>
      <c r="D23" s="75"/>
      <c r="E23" s="75"/>
      <c r="F23" s="75"/>
      <c r="G23" s="75"/>
      <c r="H23" s="75"/>
    </row>
    <row r="24" spans="2:37" ht="27" customHeight="1" x14ac:dyDescent="0.3">
      <c r="C24" s="76" t="s">
        <v>24</v>
      </c>
      <c r="D24" s="77"/>
      <c r="E24" s="77"/>
      <c r="F24" s="77" t="s">
        <v>25</v>
      </c>
      <c r="G24" s="48"/>
      <c r="H24" s="78"/>
      <c r="AJ24" s="11" t="s">
        <v>27</v>
      </c>
    </row>
    <row r="25" spans="2:37" ht="34.35" customHeight="1" thickBot="1" x14ac:dyDescent="0.35">
      <c r="C25" s="79" t="s">
        <v>35</v>
      </c>
      <c r="D25" s="80"/>
      <c r="E25" s="80"/>
      <c r="F25" s="80" t="s">
        <v>34</v>
      </c>
      <c r="G25" s="81"/>
      <c r="H25" s="82"/>
      <c r="AJ25" s="13">
        <v>1</v>
      </c>
    </row>
    <row r="26" spans="2:37" ht="21.6" customHeight="1" x14ac:dyDescent="0.3">
      <c r="C26" s="83" t="s">
        <v>6</v>
      </c>
      <c r="D26" s="83"/>
      <c r="E26" s="83"/>
      <c r="F26" s="83"/>
      <c r="G26" s="83"/>
      <c r="H26" s="83"/>
    </row>
    <row r="27" spans="2:37" x14ac:dyDescent="0.3"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H27" s="2"/>
      <c r="AI27" s="2"/>
    </row>
    <row r="28" spans="2:37" ht="37.35" customHeight="1" thickBot="1" x14ac:dyDescent="0.35">
      <c r="B28" s="44" t="s">
        <v>29</v>
      </c>
      <c r="C28" s="44"/>
      <c r="D28" s="44"/>
      <c r="E28" s="44"/>
      <c r="F28" s="44"/>
      <c r="G28" s="44"/>
      <c r="H28" s="44"/>
    </row>
    <row r="29" spans="2:37" ht="27" customHeight="1" x14ac:dyDescent="0.3">
      <c r="C29" s="18" t="s">
        <v>9</v>
      </c>
      <c r="D29" s="48" t="s">
        <v>11</v>
      </c>
      <c r="E29" s="46"/>
      <c r="F29" s="46"/>
      <c r="G29" s="47"/>
      <c r="H29" s="19" t="s">
        <v>15</v>
      </c>
      <c r="AJ29" s="11" t="s">
        <v>27</v>
      </c>
    </row>
    <row r="30" spans="2:37" ht="42" customHeight="1" x14ac:dyDescent="0.3">
      <c r="C30" s="87" t="s">
        <v>10</v>
      </c>
      <c r="D30" s="22" t="s">
        <v>39</v>
      </c>
      <c r="E30" s="95" t="s">
        <v>30</v>
      </c>
      <c r="F30" s="96"/>
      <c r="G30" s="97"/>
      <c r="H30" s="26">
        <f>IF(AJ30=1,AK30,"")</f>
        <v>0</v>
      </c>
      <c r="AJ30" s="13">
        <v>1</v>
      </c>
      <c r="AK30" s="21">
        <v>0</v>
      </c>
    </row>
    <row r="31" spans="2:37" ht="42" customHeight="1" x14ac:dyDescent="0.3">
      <c r="C31" s="88"/>
      <c r="D31" s="22" t="s">
        <v>40</v>
      </c>
      <c r="E31" s="95" t="s">
        <v>31</v>
      </c>
      <c r="F31" s="96"/>
      <c r="G31" s="97"/>
      <c r="H31" s="26" t="str">
        <f>IF(AJ30=2,AK31,"")</f>
        <v/>
      </c>
      <c r="AK31" s="21">
        <v>0.05</v>
      </c>
    </row>
    <row r="32" spans="2:37" ht="42" customHeight="1" x14ac:dyDescent="0.3">
      <c r="C32" s="89"/>
      <c r="D32" s="22" t="s">
        <v>41</v>
      </c>
      <c r="E32" s="95" t="s">
        <v>32</v>
      </c>
      <c r="F32" s="96"/>
      <c r="G32" s="97"/>
      <c r="H32" s="26" t="str">
        <f>IF(AJ30=3,AK32,"")</f>
        <v/>
      </c>
      <c r="AK32" s="21">
        <v>0.1</v>
      </c>
    </row>
    <row r="33" spans="2:40" ht="42" customHeight="1" x14ac:dyDescent="0.3">
      <c r="C33" s="90" t="s">
        <v>44</v>
      </c>
      <c r="D33" s="23" t="s">
        <v>39</v>
      </c>
      <c r="E33" s="95" t="s">
        <v>36</v>
      </c>
      <c r="F33" s="96"/>
      <c r="G33" s="97"/>
      <c r="H33" s="26">
        <f>IF(AJ33=1,AK33,"")</f>
        <v>0</v>
      </c>
      <c r="AJ33" s="13">
        <v>1</v>
      </c>
      <c r="AK33" s="21">
        <v>0</v>
      </c>
    </row>
    <row r="34" spans="2:40" ht="42" customHeight="1" x14ac:dyDescent="0.3">
      <c r="C34" s="91"/>
      <c r="D34" s="22" t="s">
        <v>40</v>
      </c>
      <c r="E34" s="95" t="s">
        <v>37</v>
      </c>
      <c r="F34" s="96"/>
      <c r="G34" s="97"/>
      <c r="H34" s="26" t="str">
        <f>IF(AJ33=2,AK34,"")</f>
        <v/>
      </c>
      <c r="AK34" s="21">
        <v>0.05</v>
      </c>
    </row>
    <row r="35" spans="2:40" ht="42" customHeight="1" thickBot="1" x14ac:dyDescent="0.35">
      <c r="C35" s="92"/>
      <c r="D35" s="24" t="s">
        <v>41</v>
      </c>
      <c r="E35" s="98" t="s">
        <v>38</v>
      </c>
      <c r="F35" s="99"/>
      <c r="G35" s="100"/>
      <c r="H35" s="27" t="str">
        <f>IF(AJ33=3,AK35,"")</f>
        <v/>
      </c>
      <c r="AK35" s="21">
        <v>0.1</v>
      </c>
    </row>
    <row r="37" spans="2:40" ht="37.35" customHeight="1" thickBot="1" x14ac:dyDescent="0.35">
      <c r="B37" s="75" t="s">
        <v>20</v>
      </c>
      <c r="C37" s="75"/>
      <c r="D37" s="75"/>
      <c r="E37" s="75"/>
      <c r="F37" s="75"/>
      <c r="G37" s="75"/>
      <c r="H37" s="75"/>
    </row>
    <row r="38" spans="2:40" ht="27" customHeight="1" x14ac:dyDescent="0.3">
      <c r="C38" s="76" t="s">
        <v>59</v>
      </c>
      <c r="D38" s="77"/>
      <c r="E38" s="77" t="s">
        <v>13</v>
      </c>
      <c r="F38" s="77"/>
      <c r="G38" s="48" t="s">
        <v>26</v>
      </c>
      <c r="H38" s="49"/>
    </row>
    <row r="39" spans="2:40" ht="34.35" customHeight="1" thickBot="1" x14ac:dyDescent="0.35">
      <c r="C39" s="84"/>
      <c r="D39" s="85"/>
      <c r="E39" s="86"/>
      <c r="F39" s="86"/>
      <c r="G39" s="93"/>
      <c r="H39" s="94"/>
    </row>
    <row r="40" spans="2:40" ht="21.6" customHeight="1" x14ac:dyDescent="0.3">
      <c r="C40" s="83" t="s">
        <v>14</v>
      </c>
      <c r="D40" s="83"/>
      <c r="E40" s="83"/>
      <c r="F40" s="83"/>
      <c r="G40" s="83"/>
      <c r="H40" s="83"/>
    </row>
    <row r="42" spans="2:40" ht="37.35" customHeight="1" thickBot="1" x14ac:dyDescent="0.35">
      <c r="B42" s="75" t="s">
        <v>43</v>
      </c>
      <c r="C42" s="75"/>
      <c r="D42" s="75"/>
      <c r="E42" s="75"/>
      <c r="F42" s="75"/>
      <c r="G42" s="75"/>
      <c r="H42" s="75"/>
    </row>
    <row r="43" spans="2:40" ht="27" customHeight="1" x14ac:dyDescent="0.3">
      <c r="C43" s="76" t="s">
        <v>52</v>
      </c>
      <c r="D43" s="77"/>
      <c r="E43" s="77"/>
      <c r="F43" s="77" t="s">
        <v>33</v>
      </c>
      <c r="G43" s="48"/>
      <c r="H43" s="78"/>
    </row>
    <row r="44" spans="2:40" ht="34.35" customHeight="1" thickBot="1" x14ac:dyDescent="0.35">
      <c r="C44" s="101">
        <f>IF(AJ25=1,0.8516*F11*((G21/F10)^0.6385)*(1+C39)*(1+E39)*(1+SUM(H30:H35)),IF(AJ25=2,0.9307*F11*((G21/F10)^0.6385)*(1+C39)*(1+E39)*(1+SUM(H30:H35))))</f>
        <v>0</v>
      </c>
      <c r="D44" s="102"/>
      <c r="E44" s="102"/>
      <c r="F44" s="102">
        <f>ROUNDUP(IF(AJ25=1,0.8516*((G21/F10)^0.6385)*(1+SUM(H30:H35)),IF(AJ25=2,0.9307*((G21/F10)^0.6385)*(1+SUM(H30:H35)))),)</f>
        <v>0</v>
      </c>
      <c r="G44" s="103"/>
      <c r="H44" s="104"/>
      <c r="AL44" s="20"/>
      <c r="AN44" s="15"/>
    </row>
    <row r="45" spans="2:40" x14ac:dyDescent="0.3">
      <c r="AN45" s="25"/>
    </row>
    <row r="46" spans="2:40" ht="37.35" customHeight="1" thickBot="1" x14ac:dyDescent="0.35">
      <c r="B46" s="75" t="s">
        <v>57</v>
      </c>
      <c r="C46" s="75"/>
      <c r="D46" s="75"/>
      <c r="E46" s="75"/>
      <c r="F46" s="75"/>
      <c r="G46" s="75"/>
      <c r="H46" s="75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</row>
    <row r="47" spans="2:40" ht="27" customHeight="1" x14ac:dyDescent="0.3">
      <c r="C47" s="28" t="s">
        <v>19</v>
      </c>
      <c r="D47" s="48" t="s">
        <v>12</v>
      </c>
      <c r="E47" s="47"/>
      <c r="F47" s="48" t="s">
        <v>45</v>
      </c>
      <c r="G47" s="47"/>
      <c r="H47" s="29" t="s">
        <v>46</v>
      </c>
    </row>
    <row r="48" spans="2:40" ht="34.35" customHeight="1" x14ac:dyDescent="0.3">
      <c r="C48" s="7" t="s">
        <v>18</v>
      </c>
      <c r="D48" s="105"/>
      <c r="E48" s="106"/>
      <c r="F48" s="105"/>
      <c r="G48" s="106"/>
      <c r="H48" s="31">
        <f>D48*F48*(1+C39)*(1+E39)</f>
        <v>0</v>
      </c>
    </row>
    <row r="49" spans="2:35" ht="34.35" customHeight="1" thickBot="1" x14ac:dyDescent="0.35">
      <c r="C49" s="6" t="s">
        <v>17</v>
      </c>
      <c r="D49" s="107"/>
      <c r="E49" s="108"/>
      <c r="F49" s="107"/>
      <c r="G49" s="108"/>
      <c r="H49" s="30">
        <f>D49*F49*(1+C39)*(1+E39)</f>
        <v>0</v>
      </c>
    </row>
    <row r="51" spans="2:35" ht="37.35" customHeight="1" thickBot="1" x14ac:dyDescent="0.35">
      <c r="B51" s="75" t="s">
        <v>21</v>
      </c>
      <c r="C51" s="75"/>
      <c r="D51" s="75"/>
      <c r="E51" s="75"/>
      <c r="F51" s="75"/>
      <c r="G51" s="75"/>
      <c r="H51" s="75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</row>
    <row r="52" spans="2:35" ht="27" customHeight="1" x14ac:dyDescent="0.3">
      <c r="C52" s="76" t="s">
        <v>51</v>
      </c>
      <c r="D52" s="77"/>
      <c r="E52" s="77"/>
      <c r="F52" s="77" t="s">
        <v>50</v>
      </c>
      <c r="G52" s="48"/>
      <c r="H52" s="78"/>
    </row>
    <row r="53" spans="2:35" ht="34.35" customHeight="1" thickBot="1" x14ac:dyDescent="0.35">
      <c r="C53" s="101">
        <f>(C44+H48+H49+G39)</f>
        <v>0</v>
      </c>
      <c r="D53" s="102"/>
      <c r="E53" s="102"/>
      <c r="F53" s="102">
        <f>ROUND(C53*1.1,)</f>
        <v>0</v>
      </c>
      <c r="G53" s="103"/>
      <c r="H53" s="104"/>
    </row>
    <row r="55" spans="2:35" x14ac:dyDescent="0.3">
      <c r="G55" s="14"/>
      <c r="H55" s="14"/>
    </row>
    <row r="56" spans="2:35" x14ac:dyDescent="0.3">
      <c r="G56" s="14"/>
      <c r="H56" s="15"/>
    </row>
  </sheetData>
  <mergeCells count="65">
    <mergeCell ref="F47:G47"/>
    <mergeCell ref="F48:G48"/>
    <mergeCell ref="F49:G49"/>
    <mergeCell ref="C53:E53"/>
    <mergeCell ref="F53:H53"/>
    <mergeCell ref="B51:H51"/>
    <mergeCell ref="C52:E52"/>
    <mergeCell ref="F52:H52"/>
    <mergeCell ref="D47:E47"/>
    <mergeCell ref="D49:E49"/>
    <mergeCell ref="D48:E48"/>
    <mergeCell ref="C43:E43"/>
    <mergeCell ref="F43:H43"/>
    <mergeCell ref="C44:E44"/>
    <mergeCell ref="F44:H44"/>
    <mergeCell ref="B46:H46"/>
    <mergeCell ref="B42:H42"/>
    <mergeCell ref="B37:H37"/>
    <mergeCell ref="C40:H40"/>
    <mergeCell ref="C38:D38"/>
    <mergeCell ref="E38:F38"/>
    <mergeCell ref="G38:H38"/>
    <mergeCell ref="C25:E25"/>
    <mergeCell ref="F25:H25"/>
    <mergeCell ref="C26:H26"/>
    <mergeCell ref="B28:H28"/>
    <mergeCell ref="C39:D39"/>
    <mergeCell ref="E39:F39"/>
    <mergeCell ref="C30:C32"/>
    <mergeCell ref="C33:C35"/>
    <mergeCell ref="G39:H39"/>
    <mergeCell ref="D29:G29"/>
    <mergeCell ref="E30:G30"/>
    <mergeCell ref="E31:G31"/>
    <mergeCell ref="E32:G32"/>
    <mergeCell ref="E33:G33"/>
    <mergeCell ref="E34:G34"/>
    <mergeCell ref="E35:G35"/>
    <mergeCell ref="C19:E19"/>
    <mergeCell ref="C20:E20"/>
    <mergeCell ref="C21:F21"/>
    <mergeCell ref="B23:H23"/>
    <mergeCell ref="C24:E24"/>
    <mergeCell ref="F24:H24"/>
    <mergeCell ref="C18:E18"/>
    <mergeCell ref="B4:H4"/>
    <mergeCell ref="C6:H6"/>
    <mergeCell ref="B8:H8"/>
    <mergeCell ref="C9:E9"/>
    <mergeCell ref="F9:H9"/>
    <mergeCell ref="C10:E10"/>
    <mergeCell ref="F10:H10"/>
    <mergeCell ref="C11:E11"/>
    <mergeCell ref="F11:H11"/>
    <mergeCell ref="B13:H13"/>
    <mergeCell ref="C16:E16"/>
    <mergeCell ref="C17:E17"/>
    <mergeCell ref="C14:E14"/>
    <mergeCell ref="F14:H14"/>
    <mergeCell ref="G16:H16"/>
    <mergeCell ref="G17:H17"/>
    <mergeCell ref="G18:H18"/>
    <mergeCell ref="G19:H19"/>
    <mergeCell ref="G20:H20"/>
    <mergeCell ref="G21:H21"/>
  </mergeCells>
  <phoneticPr fontId="2" type="noConversion"/>
  <dataValidations count="1">
    <dataValidation type="list" allowBlank="1" showInputMessage="1" showErrorMessage="1" sqref="D26:H26 D41:H42 D23:H23" xr:uid="{5F278EBA-056F-42ED-A4FF-6FB7A643B964}">
      <formula1>#REF!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2" r:id="rId4" name="Group Box 20">
              <controlPr defaultSize="0" autoFill="0" autoPict="0">
                <anchor moveWithCells="1">
                  <from>
                    <xdr:col>3</xdr:col>
                    <xdr:colOff>9525</xdr:colOff>
                    <xdr:row>29</xdr:row>
                    <xdr:rowOff>0</xdr:rowOff>
                  </from>
                  <to>
                    <xdr:col>3</xdr:col>
                    <xdr:colOff>1838325</xdr:colOff>
                    <xdr:row>31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5" name="Option Button 21">
              <controlPr defaultSize="0" autoFill="0" autoLine="0" autoPict="0">
                <anchor moveWithCells="1">
                  <from>
                    <xdr:col>3</xdr:col>
                    <xdr:colOff>28575</xdr:colOff>
                    <xdr:row>29</xdr:row>
                    <xdr:rowOff>28575</xdr:rowOff>
                  </from>
                  <to>
                    <xdr:col>3</xdr:col>
                    <xdr:colOff>1419225</xdr:colOff>
                    <xdr:row>29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6" name="Option Button 22">
              <controlPr defaultSize="0" autoFill="0" autoLine="0" autoPict="0">
                <anchor moveWithCells="1">
                  <from>
                    <xdr:col>3</xdr:col>
                    <xdr:colOff>28575</xdr:colOff>
                    <xdr:row>30</xdr:row>
                    <xdr:rowOff>28575</xdr:rowOff>
                  </from>
                  <to>
                    <xdr:col>3</xdr:col>
                    <xdr:colOff>1438275</xdr:colOff>
                    <xdr:row>30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7" name="Option Button 24">
              <controlPr defaultSize="0" autoFill="0" autoLine="0" autoPict="0">
                <anchor moveWithCells="1">
                  <from>
                    <xdr:col>3</xdr:col>
                    <xdr:colOff>28575</xdr:colOff>
                    <xdr:row>31</xdr:row>
                    <xdr:rowOff>28575</xdr:rowOff>
                  </from>
                  <to>
                    <xdr:col>3</xdr:col>
                    <xdr:colOff>1419225</xdr:colOff>
                    <xdr:row>31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8" name="Group Box 25">
              <controlPr defaultSize="0" autoFill="0" autoPict="0">
                <anchor moveWithCells="1">
                  <from>
                    <xdr:col>3</xdr:col>
                    <xdr:colOff>9525</xdr:colOff>
                    <xdr:row>32</xdr:row>
                    <xdr:rowOff>9525</xdr:rowOff>
                  </from>
                  <to>
                    <xdr:col>3</xdr:col>
                    <xdr:colOff>1838325</xdr:colOff>
                    <xdr:row>34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9" name="Option Button 27">
              <controlPr defaultSize="0" autoFill="0" autoLine="0" autoPict="0">
                <anchor moveWithCells="1">
                  <from>
                    <xdr:col>3</xdr:col>
                    <xdr:colOff>28575</xdr:colOff>
                    <xdr:row>32</xdr:row>
                    <xdr:rowOff>28575</xdr:rowOff>
                  </from>
                  <to>
                    <xdr:col>3</xdr:col>
                    <xdr:colOff>1419225</xdr:colOff>
                    <xdr:row>32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0" name="Option Button 28">
              <controlPr defaultSize="0" autoFill="0" autoLine="0" autoPict="0">
                <anchor moveWithCells="1">
                  <from>
                    <xdr:col>3</xdr:col>
                    <xdr:colOff>19050</xdr:colOff>
                    <xdr:row>33</xdr:row>
                    <xdr:rowOff>19050</xdr:rowOff>
                  </from>
                  <to>
                    <xdr:col>3</xdr:col>
                    <xdr:colOff>1438275</xdr:colOff>
                    <xdr:row>33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1" name="Option Button 29">
              <controlPr defaultSize="0" autoFill="0" autoLine="0" autoPict="0">
                <anchor moveWithCells="1">
                  <from>
                    <xdr:col>3</xdr:col>
                    <xdr:colOff>28575</xdr:colOff>
                    <xdr:row>34</xdr:row>
                    <xdr:rowOff>28575</xdr:rowOff>
                  </from>
                  <to>
                    <xdr:col>3</xdr:col>
                    <xdr:colOff>1419225</xdr:colOff>
                    <xdr:row>34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2" name="Group Box 30">
              <controlPr defaultSize="0" autoFill="0" autoPict="0">
                <anchor mov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7</xdr:col>
                    <xdr:colOff>1838325</xdr:colOff>
                    <xdr:row>13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3" name="Group Box 36">
              <controlPr defaultSize="0" autoFill="0" autoPict="0">
                <anchor moveWithCells="1">
                  <from>
                    <xdr:col>1</xdr:col>
                    <xdr:colOff>152400</xdr:colOff>
                    <xdr:row>13</xdr:row>
                    <xdr:rowOff>0</xdr:rowOff>
                  </from>
                  <to>
                    <xdr:col>7</xdr:col>
                    <xdr:colOff>1838325</xdr:colOff>
                    <xdr:row>13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4" name="Option Button 37">
              <controlPr defaultSize="0" autoFill="0" autoLine="0" autoPict="0">
                <anchor moveWithCells="1">
                  <from>
                    <xdr:col>2</xdr:col>
                    <xdr:colOff>38100</xdr:colOff>
                    <xdr:row>13</xdr:row>
                    <xdr:rowOff>38100</xdr:rowOff>
                  </from>
                  <to>
                    <xdr:col>4</xdr:col>
                    <xdr:colOff>1828800</xdr:colOff>
                    <xdr:row>13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5" name="Option Button 38">
              <controlPr defaultSize="0" autoFill="0" autoLine="0" autoPict="0">
                <anchor moveWithCells="1">
                  <from>
                    <xdr:col>5</xdr:col>
                    <xdr:colOff>28575</xdr:colOff>
                    <xdr:row>13</xdr:row>
                    <xdr:rowOff>28575</xdr:rowOff>
                  </from>
                  <to>
                    <xdr:col>7</xdr:col>
                    <xdr:colOff>1800225</xdr:colOff>
                    <xdr:row>13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16" name="Group Box 39">
              <controlPr defaultSize="0" autoFill="0" autoPict="0">
                <anchor moveWithCells="1">
                  <from>
                    <xdr:col>1</xdr:col>
                    <xdr:colOff>152400</xdr:colOff>
                    <xdr:row>23</xdr:row>
                    <xdr:rowOff>342900</xdr:rowOff>
                  </from>
                  <to>
                    <xdr:col>7</xdr:col>
                    <xdr:colOff>1838325</xdr:colOff>
                    <xdr:row>24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17" name="Option Button 40">
              <controlPr defaultSize="0" autoFill="0" autoLine="0" autoPict="0">
                <anchor moveWithCells="1">
                  <from>
                    <xdr:col>2</xdr:col>
                    <xdr:colOff>38100</xdr:colOff>
                    <xdr:row>24</xdr:row>
                    <xdr:rowOff>38100</xdr:rowOff>
                  </from>
                  <to>
                    <xdr:col>4</xdr:col>
                    <xdr:colOff>1809750</xdr:colOff>
                    <xdr:row>24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18" name="Option Button 41">
              <controlPr defaultSize="0" autoFill="0" autoLine="0" autoPict="0">
                <anchor moveWithCells="1">
                  <from>
                    <xdr:col>5</xdr:col>
                    <xdr:colOff>38100</xdr:colOff>
                    <xdr:row>24</xdr:row>
                    <xdr:rowOff>38100</xdr:rowOff>
                  </from>
                  <to>
                    <xdr:col>7</xdr:col>
                    <xdr:colOff>1819275</xdr:colOff>
                    <xdr:row>24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계산 프로그램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이덕희</dc:creator>
  <cp:lastModifiedBy>user</cp:lastModifiedBy>
  <dcterms:created xsi:type="dcterms:W3CDTF">2020-09-18T05:37:21Z</dcterms:created>
  <dcterms:modified xsi:type="dcterms:W3CDTF">2023-01-11T00:41:01Z</dcterms:modified>
</cp:coreProperties>
</file>